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y\Documents\Kloosterhuis\Website Kloosterhuis\"/>
    </mc:Choice>
  </mc:AlternateContent>
  <bookViews>
    <workbookView xWindow="0" yWindow="0" windowWidth="23016" windowHeight="9312"/>
  </bookViews>
  <sheets>
    <sheet name="MOP" sheetId="1" r:id="rId1"/>
    <sheet name="Gebouwen derden" sheetId="2" r:id="rId2"/>
    <sheet name="Overige uitgave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B2" i="2"/>
  <c r="D1" i="2"/>
  <c r="E1" i="2" s="1"/>
  <c r="B31" i="1"/>
  <c r="B3" i="2" s="1"/>
  <c r="C27" i="1"/>
  <c r="D27" i="1" s="1"/>
  <c r="E27" i="1" s="1"/>
  <c r="E31" i="1" s="1"/>
  <c r="E3" i="2" s="1"/>
  <c r="E5" i="2" s="1"/>
  <c r="C29" i="1"/>
  <c r="D29" i="1" s="1"/>
  <c r="E29" i="1" s="1"/>
  <c r="B20" i="1"/>
  <c r="D19" i="1"/>
  <c r="E19" i="1" s="1"/>
  <c r="C19" i="1"/>
  <c r="C20" i="1" s="1"/>
  <c r="E35" i="1"/>
  <c r="B16" i="1"/>
  <c r="C31" i="1" l="1"/>
  <c r="C3" i="2" s="1"/>
  <c r="D31" i="1"/>
  <c r="D3" i="2" s="1"/>
  <c r="D5" i="2" s="1"/>
  <c r="C5" i="2"/>
  <c r="B5" i="2"/>
  <c r="B6" i="2" s="1"/>
  <c r="C6" i="2" s="1"/>
  <c r="D6" i="2" s="1"/>
  <c r="E6" i="2" s="1"/>
  <c r="C14" i="1" l="1"/>
  <c r="D14" i="1" s="1"/>
  <c r="E14" i="1" s="1"/>
  <c r="C13" i="1"/>
  <c r="D13" i="1" s="1"/>
  <c r="E13" i="1" s="1"/>
  <c r="C12" i="1"/>
  <c r="D12" i="1" s="1"/>
  <c r="E12" i="1" s="1"/>
  <c r="C11" i="1"/>
  <c r="D11" i="1" l="1"/>
  <c r="C16" i="1"/>
  <c r="E11" i="1" l="1"/>
  <c r="E16" i="1" s="1"/>
  <c r="D16" i="1"/>
  <c r="H31" i="1" l="1"/>
  <c r="F33" i="1" l="1"/>
  <c r="G33" i="1" s="1"/>
  <c r="F29" i="1"/>
  <c r="G29" i="1" s="1"/>
  <c r="F26" i="1"/>
  <c r="G26" i="1" s="1"/>
  <c r="F25" i="1"/>
  <c r="E20" i="1"/>
  <c r="D20" i="1"/>
  <c r="G15" i="1"/>
  <c r="F12" i="1"/>
  <c r="H12" i="1" s="1"/>
  <c r="D3" i="1"/>
  <c r="E3" i="1" s="1"/>
  <c r="F3" i="1" s="1"/>
  <c r="G3" i="1" s="1"/>
  <c r="H3" i="1" s="1"/>
  <c r="F24" i="1" l="1"/>
  <c r="F31" i="1" s="1"/>
  <c r="F14" i="1"/>
  <c r="G14" i="1" s="1"/>
  <c r="H14" i="1" s="1"/>
  <c r="F13" i="1"/>
  <c r="G13" i="1" s="1"/>
  <c r="H13" i="1" s="1"/>
  <c r="G24" i="1" l="1"/>
  <c r="G31" i="1" s="1"/>
  <c r="F11" i="1"/>
  <c r="G11" i="1" s="1"/>
  <c r="H11" i="1" s="1"/>
  <c r="F19" i="1" l="1"/>
  <c r="F20" i="1" l="1"/>
  <c r="G19" i="1"/>
  <c r="F16" i="1"/>
  <c r="G16" i="1" l="1"/>
  <c r="H16" i="1"/>
  <c r="H19" i="1"/>
  <c r="H20" i="1" s="1"/>
  <c r="G20" i="1"/>
</calcChain>
</file>

<file path=xl/sharedStrings.xml><?xml version="1.0" encoding="utf-8"?>
<sst xmlns="http://schemas.openxmlformats.org/spreadsheetml/2006/main" count="46" uniqueCount="46">
  <si>
    <t>onderhoud en keuring lift</t>
  </si>
  <si>
    <t>onderhoud wasmachines</t>
  </si>
  <si>
    <t>onderhoud ketels + verhelpen storingen</t>
  </si>
  <si>
    <t xml:space="preserve">Onderhoud brandblussers  enz </t>
  </si>
  <si>
    <t>Bliksembeveiliging</t>
  </si>
  <si>
    <t>onderhoud tuin incl huur, bestrating, grint</t>
  </si>
  <si>
    <t xml:space="preserve">Onderhoud gebouw door derden </t>
  </si>
  <si>
    <t>Monumentenwacht</t>
  </si>
  <si>
    <t>Investering gebouw</t>
  </si>
  <si>
    <t>nieuwe wc gastendouche</t>
  </si>
  <si>
    <t>toilet aansluiting riool</t>
  </si>
  <si>
    <t>Investering inventaris</t>
  </si>
  <si>
    <t>kruiwagen</t>
  </si>
  <si>
    <t>Totaal onderhoud gebouw derden</t>
  </si>
  <si>
    <t>5 Totaal Onderhoud gebouw</t>
  </si>
  <si>
    <t>MOP 2021-2026</t>
  </si>
  <si>
    <t>Afvoer / riool / ontstopping</t>
  </si>
  <si>
    <t>1. Aanvulling inventaris</t>
  </si>
  <si>
    <t>Wasmachine</t>
  </si>
  <si>
    <t>Koelkast</t>
  </si>
  <si>
    <t>Onderhoud installaties</t>
  </si>
  <si>
    <t>2. Onderhoud installaties</t>
  </si>
  <si>
    <t>Onderhoud tuin</t>
  </si>
  <si>
    <t>3 Totaal tuin</t>
  </si>
  <si>
    <t>4 Onderhoud gebouw derden</t>
  </si>
  <si>
    <t>5 Onderhoud gebouw zelf</t>
  </si>
  <si>
    <t>6 Verduurzaming</t>
  </si>
  <si>
    <t>Schilderwerk buiten</t>
  </si>
  <si>
    <t>Kozijnen voorgevel</t>
  </si>
  <si>
    <t>Dakdekker</t>
  </si>
  <si>
    <t>Overig</t>
  </si>
  <si>
    <t>Vloer Amy/Jordi</t>
  </si>
  <si>
    <t>MOP</t>
  </si>
  <si>
    <t>Begroting</t>
  </si>
  <si>
    <t>Verschil per jaar</t>
  </si>
  <si>
    <t>Verschil cummulatief</t>
  </si>
  <si>
    <t>Airco</t>
  </si>
  <si>
    <t>Voorzetramen</t>
  </si>
  <si>
    <t>Airco?</t>
  </si>
  <si>
    <t>Uit pot 'sanitaire voorzieningen'</t>
  </si>
  <si>
    <t>Keuken Amy en Jordi</t>
  </si>
  <si>
    <t>Grote badkamer</t>
  </si>
  <si>
    <t>Keuken Gouwe???</t>
  </si>
  <si>
    <t>2025?</t>
  </si>
  <si>
    <t>Via lening restauratiefonds</t>
  </si>
  <si>
    <t>Dak kapelvleugel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</si>
</sst>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\ #,##0"/>
    <numFmt numFmtId="165" formatCode="&quot;€&quot;\ #,##0.00"/>
    <numFmt numFmtId="166" formatCode="_ [$€-413]\ * #,##0_ ;_ [$€-413]\ * \-#,##0_ ;_ [$€-413]\ * &quot;-&quot;??_ ;_ @_ 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name val="Verdana"/>
      <family val="2"/>
    </font>
    <font>
      <b/>
      <sz val="9"/>
      <color theme="1"/>
      <name val="Verdana"/>
      <family val="2"/>
    </font>
    <font>
      <sz val="9"/>
      <name val="Verdana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1" fillId="3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165" fontId="1" fillId="0" borderId="0" xfId="0" applyNumberFormat="1" applyFont="1"/>
    <xf numFmtId="164" fontId="1" fillId="0" borderId="0" xfId="0" applyNumberFormat="1" applyFont="1" applyAlignment="1">
      <alignment vertical="center"/>
    </xf>
    <xf numFmtId="164" fontId="1" fillId="0" borderId="0" xfId="0" applyNumberFormat="1" applyFont="1"/>
    <xf numFmtId="0" fontId="4" fillId="0" borderId="1" xfId="0" applyFont="1" applyBorder="1"/>
    <xf numFmtId="164" fontId="1" fillId="3" borderId="1" xfId="0" applyNumberFormat="1" applyFont="1" applyFill="1" applyBorder="1" applyAlignment="1">
      <alignment horizontal="left"/>
    </xf>
    <xf numFmtId="0" fontId="1" fillId="0" borderId="1" xfId="0" applyFont="1" applyBorder="1"/>
    <xf numFmtId="164" fontId="1" fillId="5" borderId="1" xfId="0" applyNumberFormat="1" applyFont="1" applyFill="1" applyBorder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164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/>
    <xf numFmtId="164" fontId="1" fillId="2" borderId="1" xfId="0" applyNumberFormat="1" applyFont="1" applyFill="1" applyBorder="1" applyAlignment="1">
      <alignment horizontal="left"/>
    </xf>
    <xf numFmtId="164" fontId="1" fillId="6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165" fontId="2" fillId="5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/>
    <xf numFmtId="0" fontId="2" fillId="7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left"/>
    </xf>
    <xf numFmtId="166" fontId="0" fillId="0" borderId="0" xfId="0" applyNumberFormat="1"/>
    <xf numFmtId="166" fontId="1" fillId="3" borderId="1" xfId="0" applyNumberFormat="1" applyFont="1" applyFill="1" applyBorder="1" applyAlignment="1">
      <alignment horizontal="right"/>
    </xf>
    <xf numFmtId="166" fontId="1" fillId="2" borderId="1" xfId="0" applyNumberFormat="1" applyFont="1" applyFill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166" fontId="3" fillId="2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Border="1" applyAlignment="1">
      <alignment horizontal="right"/>
    </xf>
    <xf numFmtId="166" fontId="1" fillId="5" borderId="1" xfId="0" applyNumberFormat="1" applyFont="1" applyFill="1" applyBorder="1" applyAlignment="1">
      <alignment horizontal="right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/>
    </xf>
    <xf numFmtId="0" fontId="5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A47" sqref="A47"/>
    </sheetView>
  </sheetViews>
  <sheetFormatPr defaultRowHeight="14.4" x14ac:dyDescent="0.3"/>
  <cols>
    <col min="1" max="1" width="43.33203125" customWidth="1"/>
    <col min="2" max="2" width="14.6640625" customWidth="1"/>
    <col min="3" max="3" width="12.5546875" customWidth="1"/>
    <col min="4" max="4" width="14.33203125" customWidth="1"/>
    <col min="5" max="5" width="13.88671875" bestFit="1" customWidth="1"/>
    <col min="6" max="7" width="10.6640625" hidden="1" customWidth="1"/>
    <col min="8" max="8" width="8.88671875" hidden="1" customWidth="1"/>
    <col min="9" max="9" width="32" bestFit="1" customWidth="1"/>
  </cols>
  <sheetData>
    <row r="1" spans="1:10" x14ac:dyDescent="0.3">
      <c r="A1" s="31" t="s">
        <v>15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2"/>
      <c r="C2" s="2"/>
      <c r="D2" s="3">
        <v>1.03</v>
      </c>
      <c r="E2" s="2"/>
      <c r="F2" s="1"/>
      <c r="G2" s="1"/>
      <c r="H2" s="1"/>
      <c r="I2" s="1"/>
      <c r="J2" s="1"/>
    </row>
    <row r="3" spans="1:10" x14ac:dyDescent="0.3">
      <c r="A3" s="2"/>
      <c r="B3" s="4">
        <v>2024</v>
      </c>
      <c r="C3" s="5">
        <v>2025</v>
      </c>
      <c r="D3" s="5">
        <f t="shared" ref="D3" si="0">C3+1</f>
        <v>2026</v>
      </c>
      <c r="E3" s="6">
        <f>D3+1</f>
        <v>2027</v>
      </c>
      <c r="F3" s="5" t="e">
        <f>#REF!+1</f>
        <v>#REF!</v>
      </c>
      <c r="G3" s="5" t="e">
        <f t="shared" ref="G3" si="1">F3+1</f>
        <v>#REF!</v>
      </c>
      <c r="H3" s="5" t="e">
        <f t="shared" ref="H3" si="2">G3+1</f>
        <v>#REF!</v>
      </c>
      <c r="I3" s="1"/>
      <c r="J3" s="1"/>
    </row>
    <row r="4" spans="1:10" x14ac:dyDescent="0.3">
      <c r="A4" s="2"/>
      <c r="B4" s="2"/>
      <c r="C4" s="2"/>
      <c r="D4" s="2"/>
      <c r="E4" s="2"/>
      <c r="F4" s="1"/>
      <c r="G4" s="1"/>
      <c r="H4" s="1"/>
      <c r="I4" s="1"/>
      <c r="J4" s="1"/>
    </row>
    <row r="5" spans="1:10" x14ac:dyDescent="0.3">
      <c r="A5" s="7" t="s">
        <v>17</v>
      </c>
      <c r="C5" s="9"/>
      <c r="D5" s="2"/>
      <c r="E5" s="1"/>
      <c r="F5" s="10"/>
      <c r="G5" s="10"/>
      <c r="H5" s="11"/>
      <c r="I5" s="1"/>
      <c r="J5" s="1"/>
    </row>
    <row r="6" spans="1:10" x14ac:dyDescent="0.3">
      <c r="A6" s="8" t="s">
        <v>18</v>
      </c>
      <c r="B6" s="8"/>
      <c r="C6" s="8"/>
      <c r="D6" s="8"/>
      <c r="E6" s="8"/>
      <c r="F6" s="8"/>
      <c r="G6" s="10"/>
      <c r="H6" s="11"/>
      <c r="I6" s="1"/>
      <c r="J6" s="1"/>
    </row>
    <row r="7" spans="1:10" x14ac:dyDescent="0.3">
      <c r="A7" s="8" t="s">
        <v>19</v>
      </c>
      <c r="B7" s="8"/>
      <c r="C7" s="8"/>
      <c r="D7" s="8"/>
      <c r="E7" s="8"/>
      <c r="F7" s="8"/>
      <c r="G7" s="10"/>
      <c r="H7" s="11"/>
      <c r="I7" s="1"/>
      <c r="J7" s="1"/>
    </row>
    <row r="8" spans="1:10" x14ac:dyDescent="0.3">
      <c r="A8" s="43" t="s">
        <v>36</v>
      </c>
      <c r="B8" s="34">
        <v>2500</v>
      </c>
      <c r="C8" s="8"/>
      <c r="D8" s="8"/>
      <c r="E8" s="8"/>
      <c r="F8" s="8"/>
      <c r="G8" s="10"/>
      <c r="H8" s="11"/>
      <c r="I8" s="1"/>
      <c r="J8" s="1"/>
    </row>
    <row r="9" spans="1:10" x14ac:dyDescent="0.3">
      <c r="A9" s="2"/>
      <c r="B9" s="2"/>
      <c r="C9" s="2"/>
      <c r="D9" s="12"/>
      <c r="E9" s="12"/>
      <c r="F9" s="13"/>
      <c r="G9" s="13"/>
      <c r="H9" s="11"/>
      <c r="I9" s="1"/>
      <c r="J9" s="1"/>
    </row>
    <row r="10" spans="1:10" x14ac:dyDescent="0.3">
      <c r="A10" s="32" t="s">
        <v>20</v>
      </c>
      <c r="B10" s="2"/>
      <c r="C10" s="2"/>
      <c r="D10" s="12"/>
      <c r="E10" s="12"/>
      <c r="F10" s="13"/>
      <c r="G10" s="13"/>
      <c r="H10" s="11"/>
      <c r="I10" s="1"/>
      <c r="J10" s="1"/>
    </row>
    <row r="11" spans="1:10" x14ac:dyDescent="0.3">
      <c r="A11" s="14" t="s">
        <v>0</v>
      </c>
      <c r="B11" s="34">
        <v>1600</v>
      </c>
      <c r="C11" s="34">
        <f t="shared" ref="C11:E14" si="3">B11*$D$2</f>
        <v>1648</v>
      </c>
      <c r="D11" s="34">
        <f t="shared" si="3"/>
        <v>1697.44</v>
      </c>
      <c r="E11" s="34">
        <f t="shared" si="3"/>
        <v>1748.3632</v>
      </c>
      <c r="F11" s="15" t="e">
        <f>#REF!*$D$2</f>
        <v>#REF!</v>
      </c>
      <c r="G11" s="15" t="e">
        <f t="shared" ref="G11:H11" si="4">F11*$D$2</f>
        <v>#REF!</v>
      </c>
      <c r="H11" s="15" t="e">
        <f t="shared" si="4"/>
        <v>#REF!</v>
      </c>
      <c r="I11" s="1"/>
      <c r="J11" s="1"/>
    </row>
    <row r="12" spans="1:10" x14ac:dyDescent="0.3">
      <c r="A12" s="16" t="s">
        <v>1</v>
      </c>
      <c r="B12" s="34">
        <v>100</v>
      </c>
      <c r="C12" s="34">
        <f t="shared" si="3"/>
        <v>103</v>
      </c>
      <c r="D12" s="34">
        <f t="shared" si="3"/>
        <v>106.09</v>
      </c>
      <c r="E12" s="34">
        <f t="shared" si="3"/>
        <v>109.2727</v>
      </c>
      <c r="F12" s="15" t="e">
        <f>#REF!*D2</f>
        <v>#REF!</v>
      </c>
      <c r="G12" s="10"/>
      <c r="H12" s="15" t="e">
        <f>F12*D2</f>
        <v>#REF!</v>
      </c>
      <c r="I12" s="1"/>
      <c r="J12" s="1"/>
    </row>
    <row r="13" spans="1:10" x14ac:dyDescent="0.3">
      <c r="A13" s="16" t="s">
        <v>2</v>
      </c>
      <c r="B13" s="34">
        <v>6500</v>
      </c>
      <c r="C13" s="34">
        <f t="shared" si="3"/>
        <v>6695</v>
      </c>
      <c r="D13" s="34">
        <f t="shared" si="3"/>
        <v>6895.85</v>
      </c>
      <c r="E13" s="34">
        <f t="shared" si="3"/>
        <v>7102.7255000000005</v>
      </c>
      <c r="F13" s="15" t="e">
        <f>$D$2*#REF!</f>
        <v>#REF!</v>
      </c>
      <c r="G13" s="15" t="e">
        <f t="shared" ref="G13:H13" si="5">$D$2*F13</f>
        <v>#REF!</v>
      </c>
      <c r="H13" s="15" t="e">
        <f t="shared" si="5"/>
        <v>#REF!</v>
      </c>
      <c r="I13" s="1"/>
      <c r="J13" s="1"/>
    </row>
    <row r="14" spans="1:10" x14ac:dyDescent="0.3">
      <c r="A14" s="16" t="s">
        <v>3</v>
      </c>
      <c r="B14" s="34">
        <v>250</v>
      </c>
      <c r="C14" s="34">
        <f t="shared" si="3"/>
        <v>257.5</v>
      </c>
      <c r="D14" s="34">
        <f t="shared" si="3"/>
        <v>265.22500000000002</v>
      </c>
      <c r="E14" s="34">
        <f t="shared" si="3"/>
        <v>273.18175000000002</v>
      </c>
      <c r="F14" s="15" t="e">
        <f>#REF!*$D$2</f>
        <v>#REF!</v>
      </c>
      <c r="G14" s="15" t="e">
        <f t="shared" ref="G14:H14" si="6">F14*$D$2</f>
        <v>#REF!</v>
      </c>
      <c r="H14" s="15" t="e">
        <f t="shared" si="6"/>
        <v>#REF!</v>
      </c>
      <c r="I14" s="1"/>
      <c r="J14" s="1"/>
    </row>
    <row r="15" spans="1:10" x14ac:dyDescent="0.3">
      <c r="A15" s="16" t="s">
        <v>4</v>
      </c>
      <c r="B15" s="36"/>
      <c r="C15" s="34">
        <v>211</v>
      </c>
      <c r="D15" s="36"/>
      <c r="E15" s="36"/>
      <c r="F15" s="10"/>
      <c r="G15" s="18" t="e">
        <f>1.1*#REF!</f>
        <v>#REF!</v>
      </c>
      <c r="H15" s="19"/>
      <c r="I15" s="1"/>
      <c r="J15" s="1"/>
    </row>
    <row r="16" spans="1:10" x14ac:dyDescent="0.3">
      <c r="A16" s="21" t="s">
        <v>21</v>
      </c>
      <c r="B16" s="37">
        <f>SUM(B11:B15)</f>
        <v>8450</v>
      </c>
      <c r="C16" s="37">
        <f>SUM(C11:C15)</f>
        <v>8914.5</v>
      </c>
      <c r="D16" s="37">
        <f>SUM(D11:D15)</f>
        <v>8964.6050000000014</v>
      </c>
      <c r="E16" s="37">
        <f>SUM(E11:E15)</f>
        <v>9233.5431499999995</v>
      </c>
      <c r="F16" s="20" t="e">
        <f t="shared" ref="F16:H16" si="7">SUM(F11:F15)</f>
        <v>#REF!</v>
      </c>
      <c r="G16" s="20" t="e">
        <f>SUM(G11:G15)</f>
        <v>#REF!</v>
      </c>
      <c r="H16" s="20" t="e">
        <f t="shared" si="7"/>
        <v>#REF!</v>
      </c>
      <c r="I16" s="1"/>
      <c r="J16" s="1"/>
    </row>
    <row r="17" spans="1:10" x14ac:dyDescent="0.3">
      <c r="A17" s="16"/>
      <c r="B17" s="36"/>
      <c r="C17" s="36"/>
      <c r="D17" s="36"/>
      <c r="E17" s="36"/>
      <c r="F17" s="10"/>
      <c r="G17" s="10"/>
      <c r="H17" s="19"/>
      <c r="I17" s="1"/>
      <c r="J17" s="1"/>
    </row>
    <row r="18" spans="1:10" x14ac:dyDescent="0.3">
      <c r="A18" s="32" t="s">
        <v>22</v>
      </c>
      <c r="B18" s="36"/>
      <c r="C18" s="36"/>
      <c r="D18" s="36"/>
      <c r="E18" s="36"/>
      <c r="F18" s="10"/>
      <c r="G18" s="10"/>
      <c r="H18" s="19"/>
      <c r="I18" s="1"/>
      <c r="J18" s="1"/>
    </row>
    <row r="19" spans="1:10" x14ac:dyDescent="0.3">
      <c r="A19" s="16" t="s">
        <v>5</v>
      </c>
      <c r="B19" s="34">
        <v>700</v>
      </c>
      <c r="C19" s="34">
        <f>B19*$D$2</f>
        <v>721</v>
      </c>
      <c r="D19" s="34">
        <f>C19*$D$2</f>
        <v>742.63</v>
      </c>
      <c r="E19" s="34">
        <f>D19*$D$2</f>
        <v>764.90890000000002</v>
      </c>
      <c r="F19" s="22" t="e">
        <f>#REF!*$D$2</f>
        <v>#REF!</v>
      </c>
      <c r="G19" s="22" t="e">
        <f t="shared" ref="G19:H19" si="8">F19*$D$2</f>
        <v>#REF!</v>
      </c>
      <c r="H19" s="22" t="e">
        <f t="shared" si="8"/>
        <v>#REF!</v>
      </c>
      <c r="I19" s="1"/>
      <c r="J19" s="1"/>
    </row>
    <row r="20" spans="1:10" x14ac:dyDescent="0.3">
      <c r="A20" s="21" t="s">
        <v>23</v>
      </c>
      <c r="B20" s="37">
        <f t="shared" ref="B20:H20" si="9">SUM(B19:B19)</f>
        <v>700</v>
      </c>
      <c r="C20" s="37">
        <f t="shared" si="9"/>
        <v>721</v>
      </c>
      <c r="D20" s="37">
        <f t="shared" si="9"/>
        <v>742.63</v>
      </c>
      <c r="E20" s="37">
        <f t="shared" si="9"/>
        <v>764.90890000000002</v>
      </c>
      <c r="F20" s="20" t="e">
        <f t="shared" si="9"/>
        <v>#REF!</v>
      </c>
      <c r="G20" s="20" t="e">
        <f t="shared" si="9"/>
        <v>#REF!</v>
      </c>
      <c r="H20" s="20" t="e">
        <f t="shared" si="9"/>
        <v>#REF!</v>
      </c>
      <c r="I20" s="1"/>
      <c r="J20" s="1"/>
    </row>
    <row r="21" spans="1:10" x14ac:dyDescent="0.3">
      <c r="A21" s="16"/>
      <c r="B21" s="38"/>
      <c r="C21" s="36"/>
      <c r="D21" s="36"/>
      <c r="E21" s="36"/>
      <c r="F21" s="10"/>
      <c r="G21" s="10"/>
      <c r="H21" s="19"/>
      <c r="I21" s="1"/>
      <c r="J21" s="1"/>
    </row>
    <row r="22" spans="1:10" x14ac:dyDescent="0.3">
      <c r="A22" s="32" t="s">
        <v>6</v>
      </c>
      <c r="B22" s="36"/>
      <c r="C22" s="36"/>
      <c r="D22" s="36"/>
      <c r="E22" s="36"/>
      <c r="F22" s="10"/>
      <c r="G22" s="10"/>
      <c r="H22" s="19"/>
      <c r="I22" s="19"/>
      <c r="J22" s="19"/>
    </row>
    <row r="23" spans="1:10" x14ac:dyDescent="0.3">
      <c r="A23" s="16" t="s">
        <v>7</v>
      </c>
      <c r="B23" s="34">
        <v>1400</v>
      </c>
      <c r="C23" s="39"/>
      <c r="D23" s="39"/>
      <c r="E23" s="34">
        <v>1500</v>
      </c>
      <c r="F23" s="17">
        <v>381</v>
      </c>
      <c r="G23" s="17">
        <v>381</v>
      </c>
      <c r="H23" s="19"/>
      <c r="I23" s="19"/>
      <c r="J23" s="19"/>
    </row>
    <row r="24" spans="1:10" ht="17.25" customHeight="1" x14ac:dyDescent="0.3">
      <c r="A24" s="24" t="s">
        <v>27</v>
      </c>
      <c r="B24" s="39"/>
      <c r="C24" s="34">
        <v>30000</v>
      </c>
      <c r="D24" s="34">
        <v>15000</v>
      </c>
      <c r="E24" s="34">
        <v>15000</v>
      </c>
      <c r="F24" s="17" t="e">
        <f>#REF!*D2</f>
        <v>#REF!</v>
      </c>
      <c r="G24" s="17" t="e">
        <f>#REF!*D2</f>
        <v>#REF!</v>
      </c>
      <c r="H24" s="19"/>
      <c r="I24" s="19"/>
      <c r="J24" s="19"/>
    </row>
    <row r="25" spans="1:10" ht="17.25" customHeight="1" x14ac:dyDescent="0.3">
      <c r="A25" s="24" t="s">
        <v>28</v>
      </c>
      <c r="C25" s="34">
        <v>40000</v>
      </c>
      <c r="D25" s="36"/>
      <c r="E25" s="36"/>
      <c r="F25" s="17" t="e">
        <f>#REF!*D2</f>
        <v>#REF!</v>
      </c>
      <c r="G25" s="17"/>
      <c r="H25" s="19"/>
      <c r="I25" s="25"/>
      <c r="J25" s="1"/>
    </row>
    <row r="26" spans="1:10" x14ac:dyDescent="0.3">
      <c r="A26" s="14" t="s">
        <v>29</v>
      </c>
      <c r="B26" s="34">
        <v>3500</v>
      </c>
      <c r="C26" s="39"/>
      <c r="D26" s="39"/>
      <c r="E26" s="36"/>
      <c r="F26" s="17" t="e">
        <f>#REF!*$D$2</f>
        <v>#REF!</v>
      </c>
      <c r="G26" s="17" t="e">
        <f t="shared" ref="G26:G29" si="10">F26*$D$2</f>
        <v>#REF!</v>
      </c>
      <c r="H26" s="19"/>
      <c r="I26" s="19"/>
      <c r="J26" s="19"/>
    </row>
    <row r="27" spans="1:10" x14ac:dyDescent="0.3">
      <c r="A27" s="14" t="s">
        <v>16</v>
      </c>
      <c r="B27" s="34">
        <v>300</v>
      </c>
      <c r="C27" s="34">
        <f>B27*$D$2</f>
        <v>309</v>
      </c>
      <c r="D27" s="34">
        <f>C27*$D$2</f>
        <v>318.27</v>
      </c>
      <c r="E27" s="34">
        <f>D27*$D$2</f>
        <v>327.81810000000002</v>
      </c>
      <c r="F27" s="17"/>
      <c r="G27" s="17"/>
      <c r="H27" s="19"/>
      <c r="I27" s="19"/>
      <c r="J27" s="19"/>
    </row>
    <row r="28" spans="1:10" x14ac:dyDescent="0.3">
      <c r="A28" s="14" t="s">
        <v>31</v>
      </c>
      <c r="B28" s="34">
        <v>5000</v>
      </c>
      <c r="D28" s="36"/>
      <c r="E28" s="36"/>
      <c r="F28" s="17"/>
      <c r="G28" s="17"/>
      <c r="H28" s="19"/>
      <c r="I28" s="19"/>
      <c r="J28" s="19"/>
    </row>
    <row r="29" spans="1:10" x14ac:dyDescent="0.3">
      <c r="A29" s="14" t="s">
        <v>30</v>
      </c>
      <c r="B29" s="34">
        <v>2000</v>
      </c>
      <c r="C29" s="34">
        <f>B29*$D$2</f>
        <v>2060</v>
      </c>
      <c r="D29" s="34">
        <f>C29*$D$2</f>
        <v>2121.8000000000002</v>
      </c>
      <c r="E29" s="34">
        <f>D29*$D$2</f>
        <v>2185.4540000000002</v>
      </c>
      <c r="F29" s="17" t="e">
        <f>#REF!*$D$2</f>
        <v>#REF!</v>
      </c>
      <c r="G29" s="17" t="e">
        <f t="shared" si="10"/>
        <v>#REF!</v>
      </c>
      <c r="H29" s="19"/>
      <c r="I29" s="19"/>
      <c r="J29" s="19"/>
    </row>
    <row r="30" spans="1:10" x14ac:dyDescent="0.3">
      <c r="A30" s="1"/>
      <c r="B30" s="39"/>
      <c r="C30" s="39"/>
      <c r="D30" s="39"/>
      <c r="E30" s="39"/>
      <c r="F30" s="1"/>
      <c r="G30" s="1"/>
      <c r="H30" s="1"/>
      <c r="I30" s="1"/>
      <c r="J30" s="1"/>
    </row>
    <row r="31" spans="1:10" x14ac:dyDescent="0.3">
      <c r="A31" s="21" t="s">
        <v>24</v>
      </c>
      <c r="B31" s="35">
        <f>SUM(B23:B29)</f>
        <v>12200</v>
      </c>
      <c r="C31" s="35">
        <f>SUM(C23:C29)</f>
        <v>72369</v>
      </c>
      <c r="D31" s="35">
        <f>SUM(D23:D29)</f>
        <v>17440.07</v>
      </c>
      <c r="E31" s="35">
        <f>SUM(E23:E29)</f>
        <v>19013.272100000002</v>
      </c>
      <c r="F31" s="27" t="e">
        <f t="shared" ref="F31:H31" si="11">SUM(F23:F30)</f>
        <v>#REF!</v>
      </c>
      <c r="G31" s="27" t="e">
        <f t="shared" si="11"/>
        <v>#REF!</v>
      </c>
      <c r="H31" s="27">
        <f t="shared" si="11"/>
        <v>0</v>
      </c>
      <c r="I31" s="1"/>
      <c r="J31" s="1"/>
    </row>
    <row r="32" spans="1:10" x14ac:dyDescent="0.3">
      <c r="A32" s="26"/>
      <c r="B32" s="36"/>
      <c r="C32" s="36"/>
      <c r="D32" s="36"/>
      <c r="E32" s="36"/>
      <c r="F32" s="26"/>
      <c r="G32" s="26"/>
      <c r="H32" s="26"/>
      <c r="I32" s="19"/>
      <c r="J32" s="19"/>
    </row>
    <row r="33" spans="1:10" x14ac:dyDescent="0.3">
      <c r="A33" s="21" t="s">
        <v>25</v>
      </c>
      <c r="B33" s="35">
        <v>2000</v>
      </c>
      <c r="C33" s="35">
        <v>2000</v>
      </c>
      <c r="D33" s="35">
        <v>2000</v>
      </c>
      <c r="E33" s="35">
        <v>2000</v>
      </c>
      <c r="F33" s="23" t="e">
        <f>#REF!*$D$2</f>
        <v>#REF!</v>
      </c>
      <c r="G33" s="23" t="e">
        <f t="shared" ref="G33" si="12">F33*$D$2</f>
        <v>#REF!</v>
      </c>
      <c r="H33" s="19"/>
      <c r="I33" s="19"/>
      <c r="J33" s="19"/>
    </row>
    <row r="34" spans="1:10" hidden="1" x14ac:dyDescent="0.3">
      <c r="A34" s="28" t="s">
        <v>8</v>
      </c>
      <c r="B34" s="39">
        <v>300</v>
      </c>
      <c r="C34" s="39">
        <v>309</v>
      </c>
      <c r="D34" s="39">
        <v>318</v>
      </c>
      <c r="E34" s="36"/>
      <c r="F34" s="1"/>
      <c r="G34" s="1"/>
      <c r="H34" s="1"/>
      <c r="I34" s="29" t="s">
        <v>13</v>
      </c>
      <c r="J34" s="1"/>
    </row>
    <row r="35" spans="1:10" hidden="1" x14ac:dyDescent="0.3">
      <c r="A35" s="16" t="s">
        <v>9</v>
      </c>
      <c r="B35" s="39">
        <v>7800</v>
      </c>
      <c r="C35" s="39">
        <v>3600</v>
      </c>
      <c r="D35" s="39">
        <v>3600</v>
      </c>
      <c r="E35" s="39">
        <f>$D$2*D35</f>
        <v>3708</v>
      </c>
      <c r="F35" s="1"/>
      <c r="G35" s="1"/>
      <c r="H35" s="1"/>
      <c r="I35" s="30" t="s">
        <v>14</v>
      </c>
      <c r="J35" s="1"/>
    </row>
    <row r="36" spans="1:10" hidden="1" x14ac:dyDescent="0.3">
      <c r="A36" s="16" t="s">
        <v>10</v>
      </c>
      <c r="B36" s="40"/>
      <c r="C36" s="36">
        <v>258</v>
      </c>
      <c r="D36" s="40"/>
      <c r="E36" s="40"/>
      <c r="F36" s="1"/>
      <c r="G36" s="1"/>
      <c r="H36" s="1"/>
      <c r="I36" s="1"/>
      <c r="J36" s="1"/>
    </row>
    <row r="37" spans="1:10" hidden="1" x14ac:dyDescent="0.3">
      <c r="A37" s="2"/>
      <c r="B37" s="41"/>
      <c r="C37" s="41"/>
      <c r="D37" s="41"/>
      <c r="E37" s="42"/>
      <c r="F37" s="1"/>
      <c r="G37" s="1"/>
      <c r="H37" s="1"/>
      <c r="I37" s="1"/>
      <c r="J37" s="1"/>
    </row>
    <row r="38" spans="1:10" hidden="1" x14ac:dyDescent="0.3">
      <c r="A38" s="28" t="s">
        <v>11</v>
      </c>
      <c r="B38" s="40"/>
      <c r="C38" s="40"/>
      <c r="D38" s="40"/>
      <c r="E38" s="40"/>
      <c r="F38" s="1"/>
      <c r="G38" s="1"/>
      <c r="H38" s="1"/>
      <c r="I38" s="1"/>
      <c r="J38" s="1"/>
    </row>
    <row r="39" spans="1:10" hidden="1" x14ac:dyDescent="0.3">
      <c r="A39" s="16" t="s">
        <v>12</v>
      </c>
      <c r="B39" s="40"/>
      <c r="C39" s="36">
        <v>210</v>
      </c>
      <c r="D39" s="40"/>
      <c r="E39" s="40"/>
      <c r="F39" s="1"/>
      <c r="G39" s="1"/>
      <c r="H39" s="1"/>
      <c r="I39" s="1"/>
      <c r="J39" s="1"/>
    </row>
    <row r="40" spans="1:10" hidden="1" x14ac:dyDescent="0.3">
      <c r="A40" s="1"/>
      <c r="B40" s="40"/>
      <c r="C40" s="40"/>
      <c r="D40" s="40"/>
      <c r="E40" s="40"/>
      <c r="F40" s="1"/>
      <c r="G40" s="1"/>
      <c r="H40" s="1"/>
      <c r="I40" s="1"/>
      <c r="J40" s="1"/>
    </row>
    <row r="41" spans="1:10" hidden="1" x14ac:dyDescent="0.3">
      <c r="A41" s="16"/>
      <c r="B41" s="40"/>
      <c r="C41" s="40"/>
      <c r="D41" s="40"/>
      <c r="E41" s="39"/>
      <c r="F41" s="1"/>
      <c r="G41" s="1"/>
      <c r="H41" s="1"/>
      <c r="I41" s="1"/>
      <c r="J41" s="1"/>
    </row>
    <row r="42" spans="1:10" x14ac:dyDescent="0.3">
      <c r="A42" s="2"/>
      <c r="B42" s="36"/>
      <c r="C42" s="36"/>
      <c r="D42" s="36"/>
      <c r="E42" s="36"/>
      <c r="F42" s="1"/>
      <c r="G42" s="1"/>
      <c r="H42" s="1"/>
      <c r="I42" s="1"/>
      <c r="J42" s="1"/>
    </row>
    <row r="43" spans="1:10" x14ac:dyDescent="0.3">
      <c r="A43" s="21" t="s">
        <v>26</v>
      </c>
      <c r="B43" s="35">
        <v>5000</v>
      </c>
      <c r="C43" s="35">
        <v>5000</v>
      </c>
      <c r="D43" s="35">
        <v>5000</v>
      </c>
      <c r="E43" s="35">
        <v>5000</v>
      </c>
      <c r="F43" s="17">
        <v>11000</v>
      </c>
      <c r="G43" s="17">
        <v>12000</v>
      </c>
      <c r="H43" s="19"/>
      <c r="I43" s="19"/>
      <c r="J43" s="19"/>
    </row>
    <row r="44" spans="1:10" x14ac:dyDescent="0.3">
      <c r="B44" t="s">
        <v>38</v>
      </c>
    </row>
    <row r="45" spans="1:10" x14ac:dyDescent="0.3">
      <c r="B45" t="s">
        <v>37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A8" sqref="A8"/>
    </sheetView>
  </sheetViews>
  <sheetFormatPr defaultRowHeight="14.4" x14ac:dyDescent="0.3"/>
  <cols>
    <col min="1" max="1" width="18.33203125" bestFit="1" customWidth="1"/>
    <col min="2" max="5" width="13.44140625" bestFit="1" customWidth="1"/>
  </cols>
  <sheetData>
    <row r="1" spans="1:5" x14ac:dyDescent="0.3">
      <c r="B1" s="4">
        <v>2024</v>
      </c>
      <c r="C1" s="5">
        <v>2025</v>
      </c>
      <c r="D1" s="5">
        <f t="shared" ref="D1" si="0">C1+1</f>
        <v>2026</v>
      </c>
      <c r="E1" s="6">
        <f>D1+1</f>
        <v>2027</v>
      </c>
    </row>
    <row r="2" spans="1:5" x14ac:dyDescent="0.3">
      <c r="A2" t="s">
        <v>33</v>
      </c>
      <c r="B2" s="33">
        <f>33750</f>
        <v>33750</v>
      </c>
      <c r="C2" s="33">
        <f>33750+14000</f>
        <v>47750</v>
      </c>
      <c r="D2" s="33">
        <v>33750</v>
      </c>
      <c r="E2" s="33">
        <v>33750</v>
      </c>
    </row>
    <row r="3" spans="1:5" x14ac:dyDescent="0.3">
      <c r="A3" t="s">
        <v>32</v>
      </c>
      <c r="B3" s="33">
        <f>MOP!B31</f>
        <v>12200</v>
      </c>
      <c r="C3" s="33">
        <f>MOP!C31</f>
        <v>72369</v>
      </c>
      <c r="D3" s="33">
        <f>MOP!D31</f>
        <v>17440.07</v>
      </c>
      <c r="E3" s="33">
        <f>MOP!E31</f>
        <v>19013.272100000002</v>
      </c>
    </row>
    <row r="5" spans="1:5" x14ac:dyDescent="0.3">
      <c r="A5" t="s">
        <v>34</v>
      </c>
      <c r="B5" s="33">
        <f>B2-B3</f>
        <v>21550</v>
      </c>
      <c r="C5" s="33">
        <f t="shared" ref="C5:E5" si="1">C2-C3</f>
        <v>-24619</v>
      </c>
      <c r="D5" s="33">
        <f t="shared" si="1"/>
        <v>16309.93</v>
      </c>
      <c r="E5" s="33">
        <f t="shared" si="1"/>
        <v>14736.727899999998</v>
      </c>
    </row>
    <row r="6" spans="1:5" x14ac:dyDescent="0.3">
      <c r="A6" t="s">
        <v>35</v>
      </c>
      <c r="B6" s="33">
        <f>B5</f>
        <v>21550</v>
      </c>
      <c r="C6" s="33">
        <f>B6+C5</f>
        <v>-3069</v>
      </c>
      <c r="D6" s="33">
        <f>C6+D5</f>
        <v>13240.93</v>
      </c>
      <c r="E6" s="33">
        <f>D6+E5</f>
        <v>27977.657899999998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7" sqref="A7"/>
    </sheetView>
  </sheetViews>
  <sheetFormatPr defaultRowHeight="14.4" x14ac:dyDescent="0.3"/>
  <cols>
    <col min="1" max="1" width="27.33203125" bestFit="1" customWidth="1"/>
  </cols>
  <sheetData>
    <row r="1" spans="1:3" x14ac:dyDescent="0.3">
      <c r="A1">
        <v>2024</v>
      </c>
      <c r="C1" t="s">
        <v>43</v>
      </c>
    </row>
    <row r="2" spans="1:3" x14ac:dyDescent="0.3">
      <c r="A2" s="44" t="s">
        <v>39</v>
      </c>
      <c r="C2" s="44" t="s">
        <v>44</v>
      </c>
    </row>
    <row r="3" spans="1:3" x14ac:dyDescent="0.3">
      <c r="A3" t="s">
        <v>40</v>
      </c>
      <c r="C3" t="s">
        <v>45</v>
      </c>
    </row>
    <row r="4" spans="1:3" x14ac:dyDescent="0.3">
      <c r="A4" t="s">
        <v>41</v>
      </c>
    </row>
    <row r="5" spans="1:3" x14ac:dyDescent="0.3">
      <c r="A5" t="s">
        <v>42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MOP</vt:lpstr>
      <vt:lpstr>Gebouwen derden</vt:lpstr>
      <vt:lpstr>Overige uitgaven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Everink</dc:creator>
  <cp:lastModifiedBy>Amy</cp:lastModifiedBy>
  <dcterms:created xsi:type="dcterms:W3CDTF">2021-01-14T11:14:11Z</dcterms:created>
  <dcterms:modified xsi:type="dcterms:W3CDTF">2024-09-25T18:54:30Z</dcterms:modified>
</cp:coreProperties>
</file>