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P" sheetId="1" state="visible" r:id="rId3"/>
    <sheet name="Gebouwen derde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<sst xmlns="http://schemas.openxmlformats.org/spreadsheetml/2006/main" count="46" uniqueCount="46">
  <si>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MOP 2026-2029</t>
  </si>
  <si>
    <t xml:space="preserve">1. Aanvulling inventaris</t>
  </si>
  <si>
    <t xml:space="preserve">Wasmachine</t>
  </si>
  <si>
    <t xml:space="preserve">Koelkast</t>
  </si>
  <si>
    <t xml:space="preserve">infrarood/ elektrische  (nood)verwarming</t>
  </si>
  <si>
    <t xml:space="preserve">Onderhoud installaties</t>
  </si>
  <si>
    <t xml:space="preserve">onderhoud en keuring lift</t>
  </si>
  <si>
    <t xml:space="preserve">onderhoud wasmachines</t>
  </si>
  <si>
    <t xml:space="preserve">onderhoud ketels + verhelpen storingen</t>
  </si>
  <si>
    <t xml:space="preserve">Onderhoud brandblussers  enz </t>
  </si>
  <si>
    <t xml:space="preserve">Bliksembeveiliging</t>
  </si>
  <si>
    <t xml:space="preserve">2. Onderhoud installaties</t>
  </si>
  <si>
    <t xml:space="preserve">Onderhoud tuin</t>
  </si>
  <si>
    <t xml:space="preserve">onderhoud tuin incl huur, bestrating, grint</t>
  </si>
  <si>
    <t xml:space="preserve">3 Totaal tuin</t>
  </si>
  <si>
    <t xml:space="preserve">Onderhoud gebouw door derden </t>
  </si>
  <si>
    <t xml:space="preserve">Monumentenwacht</t>
  </si>
  <si>
    <t xml:space="preserve">Schilderwerk buiten</t>
  </si>
  <si>
    <t xml:space="preserve">Kozijnen en glas voorgevel begaande grond</t>
  </si>
  <si>
    <t xml:space="preserve">Dak onderhoud</t>
  </si>
  <si>
    <t xml:space="preserve">Dak vernieuwing</t>
  </si>
  <si>
    <t xml:space="preserve">daken buitenste vleugels</t>
  </si>
  <si>
    <t xml:space="preserve">Afvoer / riool / ontstopping</t>
  </si>
  <si>
    <t xml:space="preserve">vernieuwing oude riool</t>
  </si>
  <si>
    <t xml:space="preserve">oude waterleidingen  verwijderen en vernieuwen</t>
  </si>
  <si>
    <t xml:space="preserve">Overig</t>
  </si>
  <si>
    <t xml:space="preserve">4a Onderhoud gebouw derden – regulier</t>
  </si>
  <si>
    <t xml:space="preserve">4b Onderhoud gebouw derden – leningen</t>
  </si>
  <si>
    <t xml:space="preserve">5 Onderhoud gebouw zelf</t>
  </si>
  <si>
    <t xml:space="preserve">Investering gebouw</t>
  </si>
  <si>
    <t xml:space="preserve">Totaal onderhoud gebouw derden</t>
  </si>
  <si>
    <t xml:space="preserve">nieuwe wc gastendouche</t>
  </si>
  <si>
    <t xml:space="preserve">5 Totaal Onderhoud gebouw</t>
  </si>
  <si>
    <t xml:space="preserve">toilet aansluiting riool</t>
  </si>
  <si>
    <t xml:space="preserve">Investering inventaris</t>
  </si>
  <si>
    <t xml:space="preserve">kruiwagen</t>
  </si>
  <si>
    <t xml:space="preserve">6 Verduurzaming</t>
  </si>
  <si>
    <t xml:space="preserve">uitbreiding stroomnetwerk, tbv warmtepomp(en), infrastructuur internet</t>
  </si>
  <si>
    <t xml:space="preserve">Begroting</t>
  </si>
  <si>
    <t xml:space="preserve">MOP</t>
  </si>
  <si>
    <t xml:space="preserve">Verschil per jaar</t>
  </si>
  <si>
    <t xml:space="preserve">Cumulatief</t>
  </si>
  <si>
    <t xml:space="preserve">Uit MOP 2024</t>
  </si>
  <si>
    <t xml:space="preserve">Erfenis</t>
  </si>
  <si>
    <t xml:space="preserve">Extra te besteden</t>
  </si>
  <si>
    <t xml:space="preserve">Balans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</si>
</sst>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&quot;€ &quot;#,##0"/>
    <numFmt numFmtId="167" formatCode="&quot;€ &quot;#,##0.00"/>
    <numFmt numFmtId="168" formatCode="_ [$€-413]\ * #,##0_ ;_ [$€-413]\ * \-#,##0_ ;_ [$€-413]\ * \-??_ ;_ @_ 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theme="1"/>
      <name val="Verdana"/>
      <family val="2"/>
      <charset val="1"/>
    </font>
    <font>
      <sz val="9"/>
      <color theme="1"/>
      <name val="Verdana"/>
      <family val="2"/>
      <charset val="1"/>
    </font>
    <font>
      <b val="true"/>
      <sz val="9"/>
      <name val="Verdana"/>
      <family val="2"/>
      <charset val="1"/>
    </font>
    <font>
      <sz val="9"/>
      <name val="Verdana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9" tint="0.7999"/>
        <bgColor rgb="FFE7E6E6"/>
      </patternFill>
    </fill>
    <fill>
      <patternFill patternType="solid">
        <fgColor theme="8" tint="0.7999"/>
        <bgColor rgb="FFDEE6EF"/>
      </patternFill>
    </fill>
    <fill>
      <patternFill patternType="solid">
        <fgColor theme="2"/>
        <bgColor rgb="FFDEE6EF"/>
      </patternFill>
    </fill>
    <fill>
      <patternFill patternType="solid">
        <fgColor theme="0"/>
        <bgColor rgb="FFEDEDED"/>
      </patternFill>
    </fill>
    <fill>
      <patternFill patternType="solid">
        <fgColor rgb="FFDEE6EF"/>
        <bgColor rgb="FFDEEBF7"/>
      </patternFill>
    </fill>
    <fill>
      <patternFill patternType="solid">
        <fgColor theme="8" tint="0.5999"/>
        <bgColor rgb="FFDEE6EF"/>
      </patternFill>
    </fill>
    <fill>
      <patternFill patternType="solid">
        <fgColor theme="6" tint="0.7999"/>
        <bgColor rgb="FFE7E6E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7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4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5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5" fillId="6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6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5" fillId="4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6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7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" fillId="7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6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5" fillId="8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7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6EF"/>
      <rgbColor rgb="FFE2F0D9"/>
      <rgbColor rgb="FFE7E6E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2013 - 2022 Thema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46" activeCellId="0" sqref="I4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3.29"/>
    <col collapsed="false" customWidth="true" hidden="false" outlineLevel="0" max="2" min="2" style="1" width="14.71"/>
    <col collapsed="false" customWidth="true" hidden="false" outlineLevel="0" max="3" min="3" style="1" width="12.57"/>
    <col collapsed="false" customWidth="true" hidden="false" outlineLevel="0" max="4" min="4" style="1" width="14.29"/>
    <col collapsed="false" customWidth="true" hidden="false" outlineLevel="0" max="5" min="5" style="1" width="13.86"/>
    <col collapsed="false" customWidth="true" hidden="true" outlineLevel="0" max="7" min="6" style="1" width="10.71"/>
    <col collapsed="false" customWidth="true" hidden="true" outlineLevel="0" max="8" min="8" style="1" width="8.86"/>
    <col collapsed="false" customWidth="true" hidden="false" outlineLevel="0" max="9" min="9" style="1" width="32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false" ht="15" hidden="false" customHeight="false" outlineLevel="0" collapsed="false">
      <c r="A2" s="3"/>
      <c r="B2" s="4"/>
      <c r="C2" s="4"/>
      <c r="D2" s="5" t="n">
        <v>1.03</v>
      </c>
      <c r="E2" s="4"/>
      <c r="F2" s="3"/>
      <c r="G2" s="3"/>
      <c r="H2" s="3"/>
      <c r="I2" s="3"/>
      <c r="J2" s="3"/>
    </row>
    <row r="3" customFormat="false" ht="15" hidden="false" customHeight="false" outlineLevel="0" collapsed="false">
      <c r="A3" s="4"/>
      <c r="B3" s="6" t="n">
        <v>2026</v>
      </c>
      <c r="C3" s="7" t="n">
        <v>2027</v>
      </c>
      <c r="D3" s="7" t="n">
        <f aca="false">C3+1</f>
        <v>2028</v>
      </c>
      <c r="E3" s="8" t="n">
        <f aca="false">D3+1</f>
        <v>2029</v>
      </c>
      <c r="F3" s="7" t="e">
        <f aca="false">#REF!+1</f>
        <v>#REF!</v>
      </c>
      <c r="G3" s="7" t="e">
        <f aca="false">F3+1</f>
        <v>#REF!</v>
      </c>
      <c r="H3" s="7" t="e">
        <f aca="false">G3+1</f>
        <v>#REF!</v>
      </c>
      <c r="I3" s="3"/>
      <c r="J3" s="3"/>
    </row>
    <row r="4" customFormat="false" ht="15" hidden="false" customHeight="false" outlineLevel="0" collapsed="false">
      <c r="A4" s="4"/>
      <c r="B4" s="4"/>
      <c r="C4" s="4"/>
      <c r="D4" s="4"/>
      <c r="E4" s="4"/>
      <c r="F4" s="3"/>
      <c r="G4" s="3"/>
      <c r="H4" s="3"/>
      <c r="I4" s="3"/>
      <c r="J4" s="3"/>
    </row>
    <row r="5" customFormat="false" ht="15" hidden="false" customHeight="false" outlineLevel="0" collapsed="false">
      <c r="A5" s="9" t="s">
        <v>1</v>
      </c>
      <c r="C5" s="10"/>
      <c r="D5" s="4"/>
      <c r="E5" s="3"/>
      <c r="F5" s="11"/>
      <c r="G5" s="11"/>
      <c r="H5" s="12"/>
      <c r="I5" s="3"/>
      <c r="J5" s="3"/>
    </row>
    <row r="6" customFormat="false" ht="15" hidden="false" customHeight="false" outlineLevel="0" collapsed="false">
      <c r="A6" s="13" t="s">
        <v>2</v>
      </c>
      <c r="B6" s="13"/>
      <c r="C6" s="13"/>
      <c r="D6" s="13"/>
      <c r="E6" s="13" t="n">
        <v>500</v>
      </c>
      <c r="F6" s="13"/>
      <c r="G6" s="11"/>
      <c r="H6" s="12"/>
      <c r="I6" s="3"/>
      <c r="J6" s="3"/>
    </row>
    <row r="7" customFormat="false" ht="15" hidden="false" customHeight="false" outlineLevel="0" collapsed="false">
      <c r="A7" s="13" t="s">
        <v>3</v>
      </c>
      <c r="B7" s="13"/>
      <c r="C7" s="13" t="n">
        <v>500</v>
      </c>
      <c r="D7" s="13"/>
      <c r="E7" s="13"/>
      <c r="F7" s="13"/>
      <c r="G7" s="11"/>
      <c r="H7" s="12"/>
      <c r="I7" s="3"/>
      <c r="J7" s="3"/>
    </row>
    <row r="8" customFormat="false" ht="15" hidden="false" customHeight="false" outlineLevel="0" collapsed="false">
      <c r="A8" s="14" t="s">
        <v>4</v>
      </c>
      <c r="B8" s="14" t="n">
        <v>2000</v>
      </c>
      <c r="C8" s="14"/>
      <c r="D8" s="15"/>
      <c r="E8" s="15"/>
      <c r="F8" s="16"/>
      <c r="G8" s="16"/>
      <c r="H8" s="12"/>
      <c r="I8" s="3"/>
      <c r="J8" s="3"/>
    </row>
    <row r="9" customFormat="false" ht="15" hidden="false" customHeight="false" outlineLevel="0" collapsed="false">
      <c r="A9" s="4"/>
      <c r="B9" s="4"/>
      <c r="C9" s="4"/>
      <c r="D9" s="17"/>
      <c r="E9" s="17"/>
      <c r="F9" s="16"/>
      <c r="G9" s="16"/>
      <c r="H9" s="12"/>
      <c r="I9" s="3"/>
      <c r="J9" s="3"/>
    </row>
    <row r="10" customFormat="false" ht="15" hidden="false" customHeight="false" outlineLevel="0" collapsed="false">
      <c r="A10" s="18" t="s">
        <v>5</v>
      </c>
      <c r="B10" s="4"/>
      <c r="C10" s="4"/>
      <c r="D10" s="17"/>
      <c r="E10" s="17"/>
      <c r="F10" s="16"/>
      <c r="G10" s="16"/>
      <c r="H10" s="12"/>
      <c r="I10" s="3"/>
      <c r="J10" s="3"/>
    </row>
    <row r="11" customFormat="false" ht="15" hidden="false" customHeight="false" outlineLevel="0" collapsed="false">
      <c r="A11" s="19" t="s">
        <v>6</v>
      </c>
      <c r="B11" s="20" t="n">
        <v>1700</v>
      </c>
      <c r="C11" s="20" t="n">
        <f aca="false">B11*$D$2</f>
        <v>1751</v>
      </c>
      <c r="D11" s="20" t="n">
        <f aca="false">C11*$D$2</f>
        <v>1803.53</v>
      </c>
      <c r="E11" s="20" t="n">
        <f aca="false">D11*$D$2</f>
        <v>1857.6359</v>
      </c>
      <c r="F11" s="21" t="e">
        <f aca="false">#REF!*$D$2</f>
        <v>#REF!</v>
      </c>
      <c r="G11" s="21" t="e">
        <f aca="false">F11*$D$2</f>
        <v>#REF!</v>
      </c>
      <c r="H11" s="21" t="e">
        <f aca="false">G11*$D$2</f>
        <v>#REF!</v>
      </c>
      <c r="I11" s="3"/>
      <c r="J11" s="3"/>
    </row>
    <row r="12" customFormat="false" ht="15" hidden="false" customHeight="false" outlineLevel="0" collapsed="false">
      <c r="A12" s="22" t="s">
        <v>7</v>
      </c>
      <c r="B12" s="20" t="n">
        <v>500</v>
      </c>
      <c r="C12" s="20" t="n">
        <f aca="false">B12*$D$2</f>
        <v>515</v>
      </c>
      <c r="D12" s="20" t="n">
        <f aca="false">C12*$D$2</f>
        <v>530.45</v>
      </c>
      <c r="E12" s="20" t="n">
        <f aca="false">D12*$D$2</f>
        <v>546.3635</v>
      </c>
      <c r="F12" s="21" t="e">
        <f aca="false">#REF!*D2</f>
        <v>#REF!</v>
      </c>
      <c r="G12" s="11"/>
      <c r="H12" s="21" t="e">
        <f aca="false">F12*D2</f>
        <v>#REF!</v>
      </c>
      <c r="I12" s="3"/>
      <c r="J12" s="3"/>
    </row>
    <row r="13" customFormat="false" ht="15" hidden="false" customHeight="false" outlineLevel="0" collapsed="false">
      <c r="A13" s="22" t="s">
        <v>8</v>
      </c>
      <c r="B13" s="20" t="n">
        <v>5300</v>
      </c>
      <c r="C13" s="20" t="n">
        <f aca="false">B13*$D$2</f>
        <v>5459</v>
      </c>
      <c r="D13" s="20" t="n">
        <f aca="false">C13*$D$2</f>
        <v>5622.77</v>
      </c>
      <c r="E13" s="20" t="n">
        <f aca="false">D13*$D$2</f>
        <v>5791.4531</v>
      </c>
      <c r="F13" s="21" t="e">
        <f aca="false">$D$2*#REF!</f>
        <v>#REF!</v>
      </c>
      <c r="G13" s="21" t="e">
        <f aca="false">$D$2*F13</f>
        <v>#REF!</v>
      </c>
      <c r="H13" s="21" t="e">
        <f aca="false">$D$2*G13</f>
        <v>#REF!</v>
      </c>
      <c r="I13" s="3"/>
      <c r="J13" s="3"/>
    </row>
    <row r="14" customFormat="false" ht="15" hidden="false" customHeight="false" outlineLevel="0" collapsed="false">
      <c r="A14" s="22" t="s">
        <v>9</v>
      </c>
      <c r="B14" s="20" t="n">
        <v>1000</v>
      </c>
      <c r="C14" s="20" t="n">
        <f aca="false">B14*$D$2</f>
        <v>1030</v>
      </c>
      <c r="D14" s="20" t="n">
        <f aca="false">C14*$D$2</f>
        <v>1060.9</v>
      </c>
      <c r="E14" s="20" t="n">
        <f aca="false">D14*$D$2</f>
        <v>1092.727</v>
      </c>
      <c r="F14" s="21" t="e">
        <f aca="false">#REF!*$D$2</f>
        <v>#REF!</v>
      </c>
      <c r="G14" s="21" t="e">
        <f aca="false">F14*$D$2</f>
        <v>#REF!</v>
      </c>
      <c r="H14" s="21" t="e">
        <f aca="false">G14*$D$2</f>
        <v>#REF!</v>
      </c>
      <c r="I14" s="3"/>
      <c r="J14" s="3"/>
    </row>
    <row r="15" customFormat="false" ht="15" hidden="false" customHeight="false" outlineLevel="0" collapsed="false">
      <c r="A15" s="22" t="s">
        <v>10</v>
      </c>
      <c r="B15" s="23"/>
      <c r="C15" s="20" t="n">
        <v>211</v>
      </c>
      <c r="D15" s="23"/>
      <c r="E15" s="23"/>
      <c r="F15" s="11"/>
      <c r="G15" s="24" t="e">
        <f aca="false">1.1*#REF!</f>
        <v>#REF!</v>
      </c>
      <c r="H15" s="25"/>
      <c r="I15" s="3"/>
      <c r="J15" s="3"/>
    </row>
    <row r="16" customFormat="false" ht="15" hidden="false" customHeight="false" outlineLevel="0" collapsed="false">
      <c r="A16" s="26" t="s">
        <v>11</v>
      </c>
      <c r="B16" s="27" t="n">
        <f aca="false">SUM(B11:B15)</f>
        <v>8500</v>
      </c>
      <c r="C16" s="27" t="n">
        <f aca="false">SUM(C11:C15)</f>
        <v>8966</v>
      </c>
      <c r="D16" s="27" t="n">
        <f aca="false">SUM(D11:D15)</f>
        <v>9017.65</v>
      </c>
      <c r="E16" s="27" t="n">
        <f aca="false">SUM(E11:E15)</f>
        <v>9288.1795</v>
      </c>
      <c r="F16" s="28" t="e">
        <f aca="false">SUM(F11:F15)</f>
        <v>#REF!</v>
      </c>
      <c r="G16" s="28" t="e">
        <f aca="false">SUM(G11:G15)</f>
        <v>#REF!</v>
      </c>
      <c r="H16" s="28" t="e">
        <f aca="false">SUM(H11:H15)</f>
        <v>#REF!</v>
      </c>
      <c r="I16" s="3"/>
      <c r="J16" s="3"/>
    </row>
    <row r="17" customFormat="false" ht="15" hidden="false" customHeight="false" outlineLevel="0" collapsed="false">
      <c r="A17" s="22"/>
      <c r="B17" s="23"/>
      <c r="C17" s="23"/>
      <c r="D17" s="23"/>
      <c r="E17" s="23"/>
      <c r="F17" s="11"/>
      <c r="G17" s="11"/>
      <c r="H17" s="25"/>
      <c r="I17" s="3"/>
      <c r="J17" s="3"/>
    </row>
    <row r="18" customFormat="false" ht="15" hidden="false" customHeight="false" outlineLevel="0" collapsed="false">
      <c r="A18" s="18" t="s">
        <v>12</v>
      </c>
      <c r="B18" s="23"/>
      <c r="C18" s="23"/>
      <c r="D18" s="23"/>
      <c r="E18" s="23"/>
      <c r="F18" s="11"/>
      <c r="G18" s="11"/>
      <c r="H18" s="25"/>
      <c r="I18" s="3"/>
      <c r="J18" s="3"/>
    </row>
    <row r="19" customFormat="false" ht="15" hidden="false" customHeight="false" outlineLevel="0" collapsed="false">
      <c r="A19" s="22" t="s">
        <v>13</v>
      </c>
      <c r="B19" s="20" t="n">
        <v>1500</v>
      </c>
      <c r="C19" s="20" t="n">
        <f aca="false">B19*$D$2</f>
        <v>1545</v>
      </c>
      <c r="D19" s="20" t="n">
        <f aca="false">C19*$D$2</f>
        <v>1591.35</v>
      </c>
      <c r="E19" s="20" t="n">
        <f aca="false">D19*$D$2</f>
        <v>1639.0905</v>
      </c>
      <c r="F19" s="29" t="e">
        <f aca="false">#REF!*$D$2</f>
        <v>#REF!</v>
      </c>
      <c r="G19" s="29" t="e">
        <f aca="false">F19*$D$2</f>
        <v>#REF!</v>
      </c>
      <c r="H19" s="29" t="e">
        <f aca="false">G19*$D$2</f>
        <v>#REF!</v>
      </c>
      <c r="I19" s="3"/>
      <c r="J19" s="3"/>
    </row>
    <row r="20" customFormat="false" ht="15" hidden="false" customHeight="false" outlineLevel="0" collapsed="false">
      <c r="A20" s="26" t="s">
        <v>14</v>
      </c>
      <c r="B20" s="27" t="n">
        <f aca="false">SUM(B19)</f>
        <v>1500</v>
      </c>
      <c r="C20" s="27" t="n">
        <f aca="false">SUM(C19)</f>
        <v>1545</v>
      </c>
      <c r="D20" s="27" t="n">
        <f aca="false">SUM(D19)</f>
        <v>1591.35</v>
      </c>
      <c r="E20" s="27" t="n">
        <f aca="false">SUM(E19)</f>
        <v>1639.0905</v>
      </c>
      <c r="F20" s="28" t="e">
        <f aca="false">SUM(F19)</f>
        <v>#REF!</v>
      </c>
      <c r="G20" s="28" t="e">
        <f aca="false">SUM(G19)</f>
        <v>#REF!</v>
      </c>
      <c r="H20" s="28" t="e">
        <f aca="false">SUM(H19)</f>
        <v>#REF!</v>
      </c>
      <c r="I20" s="3"/>
      <c r="J20" s="3"/>
    </row>
    <row r="21" customFormat="false" ht="15" hidden="false" customHeight="false" outlineLevel="0" collapsed="false">
      <c r="A21" s="22"/>
      <c r="B21" s="30"/>
      <c r="C21" s="23"/>
      <c r="D21" s="23"/>
      <c r="E21" s="23"/>
      <c r="F21" s="11"/>
      <c r="G21" s="11"/>
      <c r="H21" s="25"/>
      <c r="I21" s="3"/>
      <c r="J21" s="3"/>
    </row>
    <row r="22" customFormat="false" ht="15" hidden="false" customHeight="false" outlineLevel="0" collapsed="false">
      <c r="A22" s="18" t="s">
        <v>15</v>
      </c>
      <c r="B22" s="23"/>
      <c r="C22" s="23"/>
      <c r="D22" s="23"/>
      <c r="E22" s="23"/>
      <c r="F22" s="11"/>
      <c r="G22" s="11"/>
      <c r="H22" s="25"/>
      <c r="I22" s="25"/>
      <c r="J22" s="25"/>
    </row>
    <row r="23" customFormat="false" ht="15" hidden="false" customHeight="false" outlineLevel="0" collapsed="false">
      <c r="A23" s="22" t="s">
        <v>16</v>
      </c>
      <c r="B23" s="20"/>
      <c r="C23" s="31" t="n">
        <v>1700</v>
      </c>
      <c r="D23" s="31"/>
      <c r="E23" s="20"/>
      <c r="F23" s="32" t="n">
        <v>381</v>
      </c>
      <c r="G23" s="32" t="n">
        <v>381</v>
      </c>
      <c r="H23" s="25"/>
      <c r="I23" s="25"/>
      <c r="J23" s="25"/>
    </row>
    <row r="24" customFormat="false" ht="17.25" hidden="false" customHeight="true" outlineLevel="0" collapsed="false">
      <c r="A24" s="33" t="s">
        <v>17</v>
      </c>
      <c r="B24" s="31" t="n">
        <v>16000</v>
      </c>
      <c r="C24" s="20" t="n">
        <v>16000</v>
      </c>
      <c r="D24" s="20" t="n">
        <v>16000</v>
      </c>
      <c r="E24" s="20" t="n">
        <v>16000</v>
      </c>
      <c r="F24" s="32" t="e">
        <f aca="false">#REF!*D2</f>
        <v>#REF!</v>
      </c>
      <c r="G24" s="32" t="e">
        <f aca="false">#REF!*D2</f>
        <v>#REF!</v>
      </c>
      <c r="H24" s="25"/>
      <c r="I24" s="25"/>
      <c r="J24" s="25"/>
    </row>
    <row r="25" customFormat="false" ht="17.25" hidden="false" customHeight="true" outlineLevel="0" collapsed="false">
      <c r="A25" s="33" t="s">
        <v>18</v>
      </c>
      <c r="C25" s="20" t="n">
        <v>40000</v>
      </c>
      <c r="D25" s="23"/>
      <c r="E25" s="23"/>
      <c r="F25" s="32" t="e">
        <f aca="false">#REF!*D2</f>
        <v>#REF!</v>
      </c>
      <c r="G25" s="32"/>
      <c r="H25" s="25"/>
      <c r="I25" s="34"/>
      <c r="J25" s="3"/>
    </row>
    <row r="26" customFormat="false" ht="15" hidden="false" customHeight="false" outlineLevel="0" collapsed="false">
      <c r="A26" s="19" t="s">
        <v>19</v>
      </c>
      <c r="B26" s="20" t="n">
        <v>2000</v>
      </c>
      <c r="C26" s="31" t="n">
        <v>3500</v>
      </c>
      <c r="D26" s="31"/>
      <c r="E26" s="23"/>
      <c r="F26" s="32" t="e">
        <f aca="false">#REF!*$D$2</f>
        <v>#REF!</v>
      </c>
      <c r="G26" s="32" t="e">
        <f aca="false">F26*$D$2</f>
        <v>#REF!</v>
      </c>
      <c r="H26" s="25"/>
      <c r="I26" s="25"/>
      <c r="J26" s="25"/>
    </row>
    <row r="27" customFormat="false" ht="15" hidden="false" customHeight="false" outlineLevel="0" collapsed="false">
      <c r="A27" s="19" t="s">
        <v>20</v>
      </c>
      <c r="B27" s="23"/>
      <c r="C27" s="23"/>
      <c r="D27" s="31" t="n">
        <v>100000</v>
      </c>
      <c r="E27" s="23" t="n">
        <v>100000</v>
      </c>
      <c r="F27" s="32"/>
      <c r="G27" s="32"/>
      <c r="H27" s="25"/>
      <c r="I27" s="25" t="s">
        <v>21</v>
      </c>
      <c r="J27" s="25"/>
    </row>
    <row r="28" customFormat="false" ht="15" hidden="false" customHeight="false" outlineLevel="0" collapsed="false">
      <c r="A28" s="19" t="s">
        <v>22</v>
      </c>
      <c r="B28" s="20" t="n">
        <v>1000</v>
      </c>
      <c r="C28" s="20" t="n">
        <v>10000</v>
      </c>
      <c r="D28" s="20" t="n">
        <v>500</v>
      </c>
      <c r="E28" s="20" t="n">
        <v>500</v>
      </c>
      <c r="F28" s="32"/>
      <c r="G28" s="32"/>
      <c r="H28" s="25"/>
      <c r="I28" s="25" t="s">
        <v>23</v>
      </c>
      <c r="J28" s="25"/>
    </row>
    <row r="29" customFormat="false" ht="15" hidden="false" customHeight="false" outlineLevel="0" collapsed="false">
      <c r="A29" s="19" t="s">
        <v>24</v>
      </c>
      <c r="B29" s="20" t="n">
        <v>20000</v>
      </c>
      <c r="D29" s="23"/>
      <c r="E29" s="23"/>
      <c r="F29" s="32"/>
      <c r="G29" s="32"/>
      <c r="H29" s="25"/>
      <c r="I29" s="25"/>
      <c r="J29" s="25"/>
    </row>
    <row r="30" customFormat="false" ht="15" hidden="false" customHeight="false" outlineLevel="0" collapsed="false">
      <c r="A30" s="19" t="s">
        <v>25</v>
      </c>
      <c r="B30" s="20" t="n">
        <v>2000</v>
      </c>
      <c r="C30" s="20" t="n">
        <f aca="false">B30*$D$2</f>
        <v>2060</v>
      </c>
      <c r="D30" s="20" t="n">
        <f aca="false">C30*$D$2</f>
        <v>2121.8</v>
      </c>
      <c r="E30" s="20" t="n">
        <f aca="false">D30*$D$2</f>
        <v>2185.454</v>
      </c>
      <c r="F30" s="32" t="e">
        <f aca="false">#REF!*$D$2</f>
        <v>#REF!</v>
      </c>
      <c r="G30" s="32" t="e">
        <f aca="false">F30*$D$2</f>
        <v>#REF!</v>
      </c>
      <c r="H30" s="25"/>
      <c r="I30" s="25"/>
      <c r="J30" s="25"/>
    </row>
    <row r="31" customFormat="false" ht="15" hidden="false" customHeight="false" outlineLevel="0" collapsed="false">
      <c r="A31" s="3"/>
      <c r="B31" s="31"/>
      <c r="C31" s="31"/>
      <c r="D31" s="31"/>
      <c r="E31" s="31"/>
      <c r="F31" s="3"/>
      <c r="G31" s="3"/>
      <c r="H31" s="3"/>
      <c r="I31" s="3"/>
      <c r="J31" s="3"/>
    </row>
    <row r="32" customFormat="false" ht="15" hidden="false" customHeight="false" outlineLevel="0" collapsed="false">
      <c r="A32" s="26" t="s">
        <v>26</v>
      </c>
      <c r="B32" s="35" t="n">
        <f aca="false">SUM(B23:B30)-B27</f>
        <v>41000</v>
      </c>
      <c r="C32" s="35" t="n">
        <f aca="false">SUM(C23:C30)-C27</f>
        <v>73260</v>
      </c>
      <c r="D32" s="35" t="n">
        <f aca="false">SUM(D23:D30)-D27</f>
        <v>18621.8</v>
      </c>
      <c r="E32" s="35" t="n">
        <f aca="false">SUM(E23:E30)-E27</f>
        <v>18685.454</v>
      </c>
      <c r="F32" s="36" t="e">
        <f aca="false">SUM(F23:F31)</f>
        <v>#REF!</v>
      </c>
      <c r="G32" s="36" t="e">
        <f aca="false">SUM(G23:G31)</f>
        <v>#REF!</v>
      </c>
      <c r="H32" s="36" t="n">
        <f aca="false">SUM(H23:H31)</f>
        <v>0</v>
      </c>
      <c r="I32" s="3"/>
      <c r="J32" s="3"/>
    </row>
    <row r="33" customFormat="false" ht="15" hidden="false" customHeight="false" outlineLevel="0" collapsed="false">
      <c r="A33" s="37" t="s">
        <v>27</v>
      </c>
      <c r="B33" s="38" t="n">
        <f aca="false">B27</f>
        <v>0</v>
      </c>
      <c r="C33" s="38" t="n">
        <f aca="false">C27</f>
        <v>0</v>
      </c>
      <c r="D33" s="38" t="n">
        <f aca="false">D27</f>
        <v>100000</v>
      </c>
      <c r="E33" s="38" t="n">
        <f aca="false">E27</f>
        <v>100000</v>
      </c>
      <c r="F33" s="39"/>
      <c r="G33" s="39"/>
      <c r="H33" s="39"/>
      <c r="I33" s="25"/>
      <c r="J33" s="25"/>
    </row>
    <row r="34" customFormat="false" ht="15" hidden="false" customHeight="false" outlineLevel="0" collapsed="false">
      <c r="A34" s="39"/>
      <c r="B34" s="23"/>
      <c r="C34" s="23"/>
      <c r="D34" s="23"/>
      <c r="E34" s="23"/>
      <c r="F34" s="39"/>
      <c r="G34" s="39"/>
      <c r="H34" s="39"/>
      <c r="I34" s="25"/>
      <c r="J34" s="25"/>
    </row>
    <row r="35" customFormat="false" ht="15" hidden="false" customHeight="false" outlineLevel="0" collapsed="false">
      <c r="A35" s="26" t="s">
        <v>28</v>
      </c>
      <c r="B35" s="35" t="n">
        <v>4500</v>
      </c>
      <c r="C35" s="35" t="n">
        <v>4500</v>
      </c>
      <c r="D35" s="35" t="n">
        <v>4500</v>
      </c>
      <c r="E35" s="35" t="n">
        <v>4500</v>
      </c>
      <c r="F35" s="40" t="e">
        <f aca="false">#REF!*$D$2</f>
        <v>#REF!</v>
      </c>
      <c r="G35" s="40" t="e">
        <f aca="false">F35*$D$2</f>
        <v>#REF!</v>
      </c>
      <c r="H35" s="25"/>
      <c r="I35" s="25"/>
      <c r="J35" s="25"/>
    </row>
    <row r="36" customFormat="false" ht="15" hidden="true" customHeight="false" outlineLevel="0" collapsed="false">
      <c r="A36" s="41" t="s">
        <v>29</v>
      </c>
      <c r="B36" s="31" t="n">
        <v>300</v>
      </c>
      <c r="C36" s="31" t="n">
        <v>309</v>
      </c>
      <c r="D36" s="31" t="n">
        <v>318</v>
      </c>
      <c r="E36" s="23"/>
      <c r="F36" s="3"/>
      <c r="G36" s="3"/>
      <c r="H36" s="3"/>
      <c r="I36" s="42" t="s">
        <v>30</v>
      </c>
      <c r="J36" s="3"/>
    </row>
    <row r="37" customFormat="false" ht="15" hidden="true" customHeight="false" outlineLevel="0" collapsed="false">
      <c r="A37" s="22" t="s">
        <v>31</v>
      </c>
      <c r="B37" s="31" t="n">
        <v>7800</v>
      </c>
      <c r="C37" s="31" t="n">
        <v>3600</v>
      </c>
      <c r="D37" s="31" t="n">
        <v>3600</v>
      </c>
      <c r="E37" s="31" t="n">
        <f aca="false">$D$2*D37</f>
        <v>3708</v>
      </c>
      <c r="F37" s="3"/>
      <c r="G37" s="3"/>
      <c r="H37" s="3"/>
      <c r="I37" s="43" t="s">
        <v>32</v>
      </c>
      <c r="J37" s="3"/>
    </row>
    <row r="38" customFormat="false" ht="15" hidden="true" customHeight="false" outlineLevel="0" collapsed="false">
      <c r="A38" s="22" t="s">
        <v>33</v>
      </c>
      <c r="B38" s="44"/>
      <c r="C38" s="23" t="n">
        <v>258</v>
      </c>
      <c r="D38" s="44"/>
      <c r="E38" s="44"/>
      <c r="F38" s="3"/>
      <c r="G38" s="3"/>
      <c r="H38" s="3"/>
      <c r="I38" s="3"/>
      <c r="J38" s="3"/>
    </row>
    <row r="39" customFormat="false" ht="15" hidden="true" customHeight="false" outlineLevel="0" collapsed="false">
      <c r="A39" s="4"/>
      <c r="B39" s="45"/>
      <c r="C39" s="45"/>
      <c r="D39" s="45"/>
      <c r="E39" s="46"/>
      <c r="F39" s="3"/>
      <c r="G39" s="3"/>
      <c r="H39" s="3"/>
      <c r="I39" s="3"/>
      <c r="J39" s="3"/>
    </row>
    <row r="40" customFormat="false" ht="15" hidden="true" customHeight="false" outlineLevel="0" collapsed="false">
      <c r="A40" s="41" t="s">
        <v>34</v>
      </c>
      <c r="B40" s="44"/>
      <c r="C40" s="44"/>
      <c r="D40" s="44"/>
      <c r="E40" s="44"/>
      <c r="F40" s="3"/>
      <c r="G40" s="3"/>
      <c r="H40" s="3"/>
      <c r="I40" s="3"/>
      <c r="J40" s="3"/>
    </row>
    <row r="41" customFormat="false" ht="15" hidden="true" customHeight="false" outlineLevel="0" collapsed="false">
      <c r="A41" s="22" t="s">
        <v>35</v>
      </c>
      <c r="B41" s="44"/>
      <c r="C41" s="23" t="n">
        <v>210</v>
      </c>
      <c r="D41" s="44"/>
      <c r="E41" s="44"/>
      <c r="F41" s="3"/>
      <c r="G41" s="3"/>
      <c r="H41" s="3"/>
      <c r="I41" s="3"/>
      <c r="J41" s="3"/>
    </row>
    <row r="42" customFormat="false" ht="15" hidden="true" customHeight="false" outlineLevel="0" collapsed="false">
      <c r="A42" s="3"/>
      <c r="B42" s="44"/>
      <c r="C42" s="44"/>
      <c r="D42" s="44"/>
      <c r="E42" s="44"/>
      <c r="F42" s="3"/>
      <c r="G42" s="3"/>
      <c r="H42" s="3"/>
      <c r="I42" s="3"/>
      <c r="J42" s="3"/>
    </row>
    <row r="43" customFormat="false" ht="15" hidden="true" customHeight="false" outlineLevel="0" collapsed="false">
      <c r="A43" s="22"/>
      <c r="B43" s="44"/>
      <c r="C43" s="44"/>
      <c r="D43" s="44"/>
      <c r="E43" s="31"/>
      <c r="F43" s="3"/>
      <c r="G43" s="3"/>
      <c r="H43" s="3"/>
      <c r="I43" s="3"/>
      <c r="J43" s="3"/>
    </row>
    <row r="44" customFormat="false" ht="15" hidden="false" customHeight="false" outlineLevel="0" collapsed="false">
      <c r="A44" s="4"/>
      <c r="B44" s="23"/>
      <c r="C44" s="23"/>
      <c r="D44" s="23"/>
      <c r="E44" s="23"/>
      <c r="F44" s="3"/>
      <c r="G44" s="3"/>
      <c r="H44" s="3"/>
      <c r="I44" s="3"/>
      <c r="J44" s="3"/>
    </row>
    <row r="45" customFormat="false" ht="15" hidden="false" customHeight="false" outlineLevel="0" collapsed="false">
      <c r="A45" s="26" t="s">
        <v>36</v>
      </c>
      <c r="B45" s="35" t="n">
        <v>5000</v>
      </c>
      <c r="C45" s="35" t="n">
        <v>5000</v>
      </c>
      <c r="D45" s="35" t="n">
        <v>5000</v>
      </c>
      <c r="E45" s="35" t="n">
        <v>5000</v>
      </c>
      <c r="F45" s="32" t="n">
        <v>11000</v>
      </c>
      <c r="G45" s="32" t="n">
        <v>12000</v>
      </c>
      <c r="H45" s="25"/>
      <c r="I45" s="25" t="s">
        <v>37</v>
      </c>
      <c r="J45" s="2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8.29"/>
    <col collapsed="false" customWidth="true" hidden="false" outlineLevel="0" max="5" min="2" style="1" width="13.42"/>
  </cols>
  <sheetData>
    <row r="1" customFormat="false" ht="15" hidden="false" customHeight="false" outlineLevel="0" collapsed="false">
      <c r="B1" s="6" t="n">
        <v>2026</v>
      </c>
      <c r="C1" s="7" t="n">
        <v>2027</v>
      </c>
      <c r="D1" s="7" t="n">
        <f aca="false">C1+1</f>
        <v>2028</v>
      </c>
      <c r="E1" s="8" t="n">
        <f aca="false">D1+1</f>
        <v>2029</v>
      </c>
    </row>
    <row r="2" customFormat="false" ht="15" hidden="false" customHeight="false" outlineLevel="0" collapsed="false">
      <c r="A2" s="1" t="s">
        <v>38</v>
      </c>
      <c r="B2" s="47" t="n">
        <v>38500</v>
      </c>
      <c r="C2" s="47" t="n">
        <v>38500</v>
      </c>
      <c r="D2" s="47" t="n">
        <v>35800</v>
      </c>
      <c r="E2" s="47" t="n">
        <v>38500</v>
      </c>
    </row>
    <row r="3" customFormat="false" ht="15" hidden="false" customHeight="false" outlineLevel="0" collapsed="false">
      <c r="A3" s="1" t="s">
        <v>39</v>
      </c>
      <c r="B3" s="47" t="n">
        <f aca="false">MOP!B32</f>
        <v>41000</v>
      </c>
      <c r="C3" s="47" t="n">
        <f aca="false">MOP!C32</f>
        <v>73260</v>
      </c>
      <c r="D3" s="47" t="n">
        <f aca="false">MOP!D32</f>
        <v>18621.8</v>
      </c>
      <c r="E3" s="47" t="n">
        <f aca="false">MOP!E32</f>
        <v>18685.454</v>
      </c>
    </row>
    <row r="5" customFormat="false" ht="15" hidden="false" customHeight="false" outlineLevel="0" collapsed="false">
      <c r="A5" s="1" t="s">
        <v>40</v>
      </c>
      <c r="B5" s="47" t="n">
        <f aca="false">B2-B3</f>
        <v>-2500</v>
      </c>
      <c r="C5" s="47" t="n">
        <f aca="false">C2-C3</f>
        <v>-34760</v>
      </c>
      <c r="D5" s="47" t="n">
        <f aca="false">D2-D3</f>
        <v>17178.2</v>
      </c>
      <c r="E5" s="47" t="n">
        <f aca="false">E2-E3</f>
        <v>19814.546</v>
      </c>
    </row>
    <row r="6" customFormat="false" ht="15" hidden="false" customHeight="false" outlineLevel="0" collapsed="false">
      <c r="A6" s="1" t="s">
        <v>41</v>
      </c>
      <c r="B6" s="47" t="n">
        <f aca="false">B5</f>
        <v>-2500</v>
      </c>
      <c r="C6" s="47" t="n">
        <f aca="false">B6+C5</f>
        <v>-37260</v>
      </c>
      <c r="D6" s="47" t="n">
        <f aca="false">C6+D5</f>
        <v>-20081.8</v>
      </c>
      <c r="E6" s="47" t="n">
        <f aca="false">D6+E5</f>
        <v>-267.254000000001</v>
      </c>
    </row>
    <row r="7" customFormat="false" ht="15" hidden="false" customHeight="false" outlineLevel="0" collapsed="false">
      <c r="B7" s="47"/>
      <c r="C7" s="47"/>
      <c r="D7" s="47"/>
      <c r="E7" s="47"/>
    </row>
    <row r="8" customFormat="false" ht="15" hidden="false" customHeight="false" outlineLevel="0" collapsed="false">
      <c r="A8" s="1" t="s">
        <v>42</v>
      </c>
      <c r="B8" s="47" t="n">
        <v>22074</v>
      </c>
    </row>
    <row r="9" customFormat="false" ht="15" hidden="false" customHeight="false" outlineLevel="0" collapsed="false">
      <c r="A9" s="1" t="s">
        <v>43</v>
      </c>
      <c r="B9" s="47" t="n">
        <v>15838</v>
      </c>
    </row>
    <row r="10" customFormat="false" ht="15" hidden="false" customHeight="false" outlineLevel="0" collapsed="false">
      <c r="A10" s="48" t="s">
        <v>44</v>
      </c>
      <c r="B10" s="47" t="n">
        <f aca="false">B8+B9</f>
        <v>37912</v>
      </c>
    </row>
    <row r="12" customFormat="false" ht="15" hidden="false" customHeight="false" outlineLevel="0" collapsed="false">
      <c r="A12" s="49" t="s">
        <v>45</v>
      </c>
      <c r="B12" s="50" t="n">
        <f aca="false">B10+E6</f>
        <v>37644.746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Collabora_Office/25.04.8.3$Linux_X86_64 LibreOffice_project/9b4357e5e7d2aea36bb0c44c25e7b4e3c8b3ba0b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2021-01-14T11:14:11Z</dcterms:created>
  <dc:creator>Gerard Everink</dc:creator>
  <dc:description/>
  <dc:language>nl-NL</dc:language>
  <cp:lastModifiedBy/>
  <dcterms:modified xsi:type="dcterms:W3CDTF">2026-06-28T17:16:16Z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